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dc1-swk\USER_FOLDERS\bilanz.SWK\Download\"/>
    </mc:Choice>
  </mc:AlternateContent>
  <xr:revisionPtr revIDLastSave="0" documentId="13_ncr:1_{D05A5189-11FA-4B60-851F-6CAADA9829D2}" xr6:coauthVersionLast="47" xr6:coauthVersionMax="47" xr10:uidLastSave="{00000000-0000-0000-0000-000000000000}"/>
  <bookViews>
    <workbookView xWindow="28680" yWindow="-120" windowWidth="29040" windowHeight="17520" activeTab="1" xr2:uid="{00000000-000D-0000-FFFF-FFFF00000000}"/>
  </bookViews>
  <sheets>
    <sheet name="Übersicht" sheetId="1" r:id="rId1"/>
    <sheet name="Prüfung Anspruchsverzinsung" sheetId="4" r:id="rId2"/>
  </sheets>
  <definedNames>
    <definedName name="Nachzahlung" localSheetId="1">'Prüfung Anspruchsverzinsung'!#REF!</definedName>
    <definedName name="Nachzahlung">Übersicht!#REF!</definedName>
    <definedName name="Nachzahlung1">Übersicht!#REF!</definedName>
    <definedName name="NZ">'Prüfung Anspruchsverzinsung'!$G$13</definedName>
    <definedName name="Restzahlung">Übersicht!$G$13</definedName>
    <definedName name="Restzahlung2">#REF!</definedName>
    <definedName name="Restzahlung3">#REF!</definedName>
    <definedName name="zin" localSheetId="1">'Prüfung Anspruchsverzinsung'!$D$19</definedName>
    <definedName name="zin">Übersicht!$D$17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4" l="1"/>
  <c r="G11" i="4"/>
  <c r="G13" i="4"/>
  <c r="F25" i="4"/>
  <c r="D20" i="4"/>
  <c r="D21" i="4"/>
  <c r="F27" i="1"/>
  <c r="F28" i="1" l="1"/>
  <c r="F33" i="1"/>
  <c r="F34" i="1"/>
  <c r="F35" i="1"/>
  <c r="F36" i="1"/>
  <c r="F32" i="1"/>
  <c r="F31" i="1"/>
  <c r="F29" i="1"/>
  <c r="F30" i="1"/>
  <c r="G13" i="1"/>
  <c r="B6" i="4"/>
  <c r="G27" i="1" l="1"/>
  <c r="F19" i="1"/>
  <c r="D16" i="1"/>
  <c r="A13" i="4"/>
  <c r="G32" i="1"/>
  <c r="G28" i="1"/>
  <c r="G35" i="1"/>
  <c r="G30" i="1"/>
  <c r="G33" i="1"/>
  <c r="G38" i="1" s="1"/>
  <c r="G31" i="1"/>
  <c r="G29" i="1"/>
  <c r="A13" i="1"/>
  <c r="G34" i="1"/>
  <c r="G36" i="1"/>
</calcChain>
</file>

<file path=xl/sharedStrings.xml><?xml version="1.0" encoding="utf-8"?>
<sst xmlns="http://schemas.openxmlformats.org/spreadsheetml/2006/main" count="27" uniqueCount="21">
  <si>
    <t>Stichtag:</t>
  </si>
  <si>
    <t>Einkommensteuernachzahlung</t>
  </si>
  <si>
    <t>Voraussichtliche Steuerbelastung</t>
  </si>
  <si>
    <t>Vorauszahlungen</t>
  </si>
  <si>
    <t>Datum des Bescheides</t>
  </si>
  <si>
    <t>Tage</t>
  </si>
  <si>
    <t>Zinsen</t>
  </si>
  <si>
    <t>Zinssatz:</t>
  </si>
  <si>
    <t>Anzahl der zinsenfreien Tage:</t>
  </si>
  <si>
    <t>EURO</t>
  </si>
  <si>
    <t>Für Klient:</t>
  </si>
  <si>
    <t>Verzinsung der Einkommensteuernachzahlung*)</t>
  </si>
  <si>
    <t>Steuerbelastung</t>
  </si>
  <si>
    <t xml:space="preserve">Datum des Bescheides: </t>
  </si>
  <si>
    <t xml:space="preserve">Zinssatz: </t>
  </si>
  <si>
    <t xml:space="preserve">Tage: </t>
  </si>
  <si>
    <t xml:space="preserve">Zinsen in €: </t>
  </si>
  <si>
    <t>Einkommensteuerabschlusszahlung</t>
  </si>
  <si>
    <t>Letzter Termin der Zahlungsfrist, um Zinsenanfall zu vermeiden:</t>
  </si>
  <si>
    <t>Anspruchsverzinsung ab:</t>
  </si>
  <si>
    <t>Berechnung der Anspruchsverzinsung VA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</si>
</sst>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D_M_-;\-* #,##0.00\ _D_M_-;_-* &quot;-&quot;??\ _D_M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0993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14" fontId="0" fillId="0" borderId="0" xfId="0" applyNumberFormat="1"/>
    <xf numFmtId="4" fontId="0" fillId="0" borderId="0" xfId="1" applyNumberFormat="1" applyFon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  <xf numFmtId="0" fontId="0" fillId="0" borderId="3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4" fontId="0" fillId="0" borderId="1" xfId="1" applyNumberFormat="1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10" fontId="0" fillId="0" borderId="1" xfId="0" applyNumberFormat="1" applyBorder="1" applyAlignment="1" applyProtection="1">
      <alignment horizontal="center"/>
      <protection locked="0"/>
    </xf>
    <xf numFmtId="4" fontId="5" fillId="0" borderId="0" xfId="1" applyNumberFormat="1" applyFont="1" applyFill="1" applyBorder="1"/>
    <xf numFmtId="4" fontId="2" fillId="0" borderId="0" xfId="1" applyNumberFormat="1" applyFont="1" applyFill="1" applyBorder="1" applyAlignment="1">
      <alignment horizontal="right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10" fontId="0" fillId="0" borderId="0" xfId="0" applyNumberFormat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Fill="1" applyBorder="1" applyAlignment="1">
      <alignment horizontal="center"/>
    </xf>
    <xf numFmtId="4" fontId="0" fillId="0" borderId="2" xfId="0" applyNumberFormat="1" applyFill="1" applyBorder="1" applyProtection="1">
      <protection locked="0"/>
    </xf>
    <xf numFmtId="0" fontId="0" fillId="0" borderId="6" xfId="0" applyBorder="1"/>
    <xf numFmtId="0" fontId="0" fillId="0" borderId="2" xfId="0" applyBorder="1" applyAlignment="1">
      <alignment horizontal="left"/>
    </xf>
    <xf numFmtId="4" fontId="1" fillId="0" borderId="2" xfId="1" applyNumberFormat="1" applyBorder="1"/>
    <xf numFmtId="4" fontId="0" fillId="0" borderId="0" xfId="0" applyNumberFormat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4" fontId="0" fillId="0" borderId="0" xfId="1" applyNumberFormat="1" applyFont="1" applyBorder="1"/>
    <xf numFmtId="4" fontId="0" fillId="0" borderId="0" xfId="0" applyNumberFormat="1" applyBorder="1"/>
    <xf numFmtId="4" fontId="0" fillId="0" borderId="1" xfId="0" applyNumberFormat="1" applyBorder="1"/>
    <xf numFmtId="0" fontId="2" fillId="0" borderId="0" xfId="0" applyFont="1" applyFill="1"/>
    <xf numFmtId="0" fontId="1" fillId="0" borderId="1" xfId="0" applyFont="1" applyBorder="1" applyAlignment="1">
      <alignment horizontal="center"/>
    </xf>
    <xf numFmtId="4" fontId="1" fillId="0" borderId="2" xfId="0" applyNumberFormat="1" applyFont="1" applyBorder="1"/>
    <xf numFmtId="0" fontId="1" fillId="0" borderId="0" xfId="0" applyFont="1" applyAlignment="1">
      <alignment horizontal="center"/>
    </xf>
    <xf numFmtId="14" fontId="0" fillId="0" borderId="1" xfId="0" applyNumberFormat="1" applyBorder="1"/>
    <xf numFmtId="4" fontId="6" fillId="2" borderId="0" xfId="0" applyNumberFormat="1" applyFont="1" applyFill="1"/>
    <xf numFmtId="4" fontId="6" fillId="2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14" fontId="6" fillId="2" borderId="0" xfId="0" applyNumberFormat="1" applyFont="1" applyFill="1" applyBorder="1" applyAlignment="1">
      <alignment horizontal="center"/>
    </xf>
    <xf numFmtId="14" fontId="6" fillId="2" borderId="4" xfId="0" applyNumberFormat="1" applyFont="1" applyFill="1" applyBorder="1"/>
    <xf numFmtId="0" fontId="1" fillId="0" borderId="0" xfId="0" applyFont="1" applyBorder="1"/>
    <xf numFmtId="4" fontId="6" fillId="2" borderId="0" xfId="0" applyNumberFormat="1" applyFont="1" applyFill="1" applyProtection="1">
      <protection locked="0"/>
    </xf>
    <xf numFmtId="4" fontId="6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Komma" xfId="1" builtinId="3"/>
    <cellStyle name="Stand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7"/>
      </font>
    </dxf>
  </dxfs>
  <tableStyles count="0" defaultTableStyle="TableStyleMedium9" defaultPivotStyle="PivotStyleLight16"/>
  <colors>
    <mruColors>
      <color rgb="FF609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Wachsende Anspruchszinsen in Euro</a:t>
            </a:r>
          </a:p>
        </c:rich>
      </c:tx>
      <c:layout>
        <c:manualLayout>
          <c:xMode val="edge"/>
          <c:yMode val="edge"/>
          <c:x val="0.27749622841355426"/>
          <c:y val="4.07239819004525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86609009175543E-2"/>
          <c:y val="0.25791855203619879"/>
          <c:w val="0.8561773876662101"/>
          <c:h val="0.556561085972849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60993B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Übersicht!$A$27:$A$35</c:f>
              <c:numCache>
                <c:formatCode>m/d/yyyy</c:formatCode>
                <c:ptCount val="9"/>
                <c:pt idx="0">
                  <c:v>46326</c:v>
                </c:pt>
                <c:pt idx="1">
                  <c:v>46356</c:v>
                </c:pt>
                <c:pt idx="2">
                  <c:v>46387</c:v>
                </c:pt>
                <c:pt idx="3">
                  <c:v>46418</c:v>
                </c:pt>
                <c:pt idx="4">
                  <c:v>46446</c:v>
                </c:pt>
                <c:pt idx="5">
                  <c:v>46477</c:v>
                </c:pt>
                <c:pt idx="6">
                  <c:v>46507</c:v>
                </c:pt>
                <c:pt idx="7">
                  <c:v>46538</c:v>
                </c:pt>
                <c:pt idx="8">
                  <c:v>46568</c:v>
                </c:pt>
              </c:numCache>
            </c:numRef>
          </c:cat>
          <c:val>
            <c:numRef>
              <c:f>Übersicht!$G$27:$G$35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58.41424657534246</c:v>
                </c:pt>
                <c:pt idx="5">
                  <c:v>70.406575342465743</c:v>
                </c:pt>
                <c:pt idx="6">
                  <c:v>82.012054794520537</c:v>
                </c:pt>
                <c:pt idx="7">
                  <c:v>94.004383561643834</c:v>
                </c:pt>
                <c:pt idx="8">
                  <c:v>105.60986301369863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C5-4803-86A0-03CFCD4EB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207552"/>
        <c:axId val="45209088"/>
      </c:barChart>
      <c:dateAx>
        <c:axId val="45207552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20908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45209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20755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 paperSize="9" orientation="landscape" horizontalDpi="0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9525</xdr:rowOff>
    </xdr:from>
    <xdr:to>
      <xdr:col>6</xdr:col>
      <xdr:colOff>962025</xdr:colOff>
      <xdr:row>53</xdr:row>
      <xdr:rowOff>9525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39"/>
  <sheetViews>
    <sheetView view="pageLayout" topLeftCell="A3" zoomScaleNormal="100" workbookViewId="0">
      <selection activeCell="E31" sqref="E31"/>
    </sheetView>
  </sheetViews>
  <sheetFormatPr baseColWidth="10" defaultRowHeight="12.75" x14ac:dyDescent="0.2"/>
  <cols>
    <col min="4" max="4" width="11.5703125" bestFit="1" customWidth="1"/>
    <col min="6" max="6" width="12.7109375" bestFit="1" customWidth="1"/>
    <col min="7" max="7" width="15.5703125" customWidth="1"/>
  </cols>
  <sheetData>
    <row r="3" spans="1:7" ht="13.5" thickBot="1" x14ac:dyDescent="0.25"/>
    <row r="4" spans="1:7" ht="18.75" thickBot="1" x14ac:dyDescent="0.3">
      <c r="A4" s="46" t="s">
        <v>20</v>
      </c>
      <c r="B4" s="47"/>
      <c r="C4" s="47"/>
      <c r="D4" s="47"/>
      <c r="E4" s="47"/>
      <c r="F4" s="47"/>
      <c r="G4" s="48"/>
    </row>
    <row r="6" spans="1:7" x14ac:dyDescent="0.2">
      <c r="A6" t="s">
        <v>10</v>
      </c>
      <c r="B6" s="33"/>
    </row>
    <row r="7" spans="1:7" ht="13.5" thickBot="1" x14ac:dyDescent="0.25"/>
    <row r="8" spans="1:7" ht="16.5" thickBot="1" x14ac:dyDescent="0.3">
      <c r="A8" s="49" t="s">
        <v>1</v>
      </c>
      <c r="B8" s="50"/>
      <c r="C8" s="50"/>
      <c r="D8" s="50"/>
      <c r="E8" s="50"/>
      <c r="F8" s="50"/>
      <c r="G8" s="51"/>
    </row>
    <row r="10" spans="1:7" x14ac:dyDescent="0.2">
      <c r="A10" s="5"/>
      <c r="B10" s="5"/>
      <c r="C10" s="5"/>
      <c r="D10" s="5"/>
      <c r="E10" s="5"/>
      <c r="G10" s="34" t="s">
        <v>9</v>
      </c>
    </row>
    <row r="11" spans="1:7" x14ac:dyDescent="0.2">
      <c r="A11" t="s">
        <v>2</v>
      </c>
      <c r="F11" s="24"/>
      <c r="G11" s="38">
        <v>6000</v>
      </c>
    </row>
    <row r="12" spans="1:7" x14ac:dyDescent="0.2">
      <c r="A12" s="5" t="s">
        <v>3</v>
      </c>
      <c r="B12" s="5"/>
      <c r="C12" s="5"/>
      <c r="D12" s="5"/>
      <c r="E12" s="5"/>
      <c r="F12" s="5"/>
      <c r="G12" s="39">
        <v>2000</v>
      </c>
    </row>
    <row r="13" spans="1:7" ht="13.5" thickBot="1" x14ac:dyDescent="0.25">
      <c r="A13" s="6" t="str">
        <f>IF(Restzahlung&gt;0,"Steuerabschlusszahlung","Guthaben")</f>
        <v>Steuerabschlusszahlung</v>
      </c>
      <c r="B13" s="6"/>
      <c r="C13" s="6"/>
      <c r="D13" s="6"/>
      <c r="E13" s="6"/>
      <c r="G13" s="35">
        <f>ROUND(G11-G12,0)</f>
        <v>4000</v>
      </c>
    </row>
    <row r="14" spans="1:7" x14ac:dyDescent="0.2">
      <c r="A14" s="8"/>
      <c r="B14" s="8"/>
      <c r="C14" s="8"/>
      <c r="D14" s="8"/>
      <c r="E14" s="8"/>
      <c r="F14" s="8"/>
      <c r="G14" s="8"/>
    </row>
    <row r="15" spans="1:7" x14ac:dyDescent="0.2">
      <c r="A15" s="12"/>
      <c r="B15" s="12"/>
      <c r="C15" s="13" t="s">
        <v>0</v>
      </c>
      <c r="D15" s="41">
        <v>46296</v>
      </c>
      <c r="E15" s="12"/>
      <c r="F15" s="12"/>
      <c r="G15" s="12"/>
    </row>
    <row r="16" spans="1:7" x14ac:dyDescent="0.2">
      <c r="C16" s="7" t="s">
        <v>8</v>
      </c>
      <c r="D16" s="3">
        <f>ROUNDDOWN(49.99*365/zin/Restzahlung,0)</f>
        <v>129</v>
      </c>
    </row>
    <row r="17" spans="1:7" x14ac:dyDescent="0.2">
      <c r="A17" s="5"/>
      <c r="B17" s="5"/>
      <c r="C17" s="9" t="s">
        <v>7</v>
      </c>
      <c r="D17" s="14">
        <v>3.5299999999999998E-2</v>
      </c>
      <c r="E17" s="5"/>
      <c r="F17" s="5"/>
      <c r="G17" s="5"/>
    </row>
    <row r="19" spans="1:7" x14ac:dyDescent="0.2">
      <c r="A19" t="s">
        <v>18</v>
      </c>
      <c r="F19" s="40" t="str">
        <f>TEXT(ROUNDDOWN(50/(Restzahlung*zin/365),0)+DATEVALUE("30.09.2026"),"TT.MM.JJJ")</f>
        <v>06.02.2027</v>
      </c>
    </row>
    <row r="21" spans="1:7" ht="13.5" thickBot="1" x14ac:dyDescent="0.25"/>
    <row r="22" spans="1:7" ht="16.5" thickBot="1" x14ac:dyDescent="0.3">
      <c r="A22" s="49" t="s">
        <v>11</v>
      </c>
      <c r="B22" s="50"/>
      <c r="C22" s="50"/>
      <c r="D22" s="50"/>
      <c r="E22" s="50"/>
      <c r="F22" s="50"/>
      <c r="G22" s="51"/>
    </row>
    <row r="25" spans="1:7" x14ac:dyDescent="0.2">
      <c r="G25" s="36" t="s">
        <v>9</v>
      </c>
    </row>
    <row r="26" spans="1:7" x14ac:dyDescent="0.2">
      <c r="A26" s="5" t="s">
        <v>4</v>
      </c>
      <c r="B26" s="5"/>
      <c r="C26" s="5"/>
      <c r="D26" s="5"/>
      <c r="E26" s="5"/>
      <c r="F26" s="10" t="s">
        <v>5</v>
      </c>
      <c r="G26" s="34" t="s">
        <v>6</v>
      </c>
    </row>
    <row r="27" spans="1:7" x14ac:dyDescent="0.2">
      <c r="A27" s="1">
        <v>46326</v>
      </c>
      <c r="E27" s="31"/>
      <c r="F27" s="4">
        <f>A27-$D$15+1</f>
        <v>31</v>
      </c>
      <c r="G27" s="2">
        <f>IF(Restzahlung&gt;0,IF(Restzahlung*zin/365*F27&lt;50,0,Restzahlung*zin/365*F27),Restzahlung*zin/365*F27)</f>
        <v>0</v>
      </c>
    </row>
    <row r="28" spans="1:7" x14ac:dyDescent="0.2">
      <c r="A28" s="1">
        <v>46356</v>
      </c>
      <c r="E28" s="31"/>
      <c r="F28" s="4">
        <f t="shared" ref="F28:F36" si="0">A28-$D$15+1</f>
        <v>61</v>
      </c>
      <c r="G28" s="2">
        <f t="shared" ref="G28:G36" si="1">IF(Restzahlung&gt;0,IF(Restzahlung*zin/365*F28&lt;50,0,Restzahlung*zin/365*F28),Restzahlung*zin/365*F28)</f>
        <v>0</v>
      </c>
    </row>
    <row r="29" spans="1:7" x14ac:dyDescent="0.2">
      <c r="A29" s="1">
        <v>46387</v>
      </c>
      <c r="E29" s="31"/>
      <c r="F29" s="4">
        <f t="shared" si="0"/>
        <v>92</v>
      </c>
      <c r="G29" s="2">
        <f t="shared" si="1"/>
        <v>0</v>
      </c>
    </row>
    <row r="30" spans="1:7" x14ac:dyDescent="0.2">
      <c r="A30" s="1">
        <v>46418</v>
      </c>
      <c r="E30" s="31"/>
      <c r="F30" s="4">
        <f t="shared" si="0"/>
        <v>123</v>
      </c>
      <c r="G30" s="2">
        <f t="shared" si="1"/>
        <v>0</v>
      </c>
    </row>
    <row r="31" spans="1:7" x14ac:dyDescent="0.2">
      <c r="A31" s="1">
        <v>46446</v>
      </c>
      <c r="E31" s="31"/>
      <c r="F31" s="4">
        <f t="shared" si="0"/>
        <v>151</v>
      </c>
      <c r="G31" s="2">
        <f t="shared" si="1"/>
        <v>58.41424657534246</v>
      </c>
    </row>
    <row r="32" spans="1:7" x14ac:dyDescent="0.2">
      <c r="A32" s="1">
        <v>46477</v>
      </c>
      <c r="E32" s="31"/>
      <c r="F32" s="4">
        <f t="shared" si="0"/>
        <v>182</v>
      </c>
      <c r="G32" s="2">
        <f t="shared" si="1"/>
        <v>70.406575342465743</v>
      </c>
    </row>
    <row r="33" spans="1:9" x14ac:dyDescent="0.2">
      <c r="A33" s="1">
        <v>46507</v>
      </c>
      <c r="B33" s="12"/>
      <c r="C33" s="12"/>
      <c r="D33" s="12"/>
      <c r="E33" s="31"/>
      <c r="F33" s="4">
        <f t="shared" si="0"/>
        <v>212</v>
      </c>
      <c r="G33" s="30">
        <f t="shared" si="1"/>
        <v>82.012054794520537</v>
      </c>
    </row>
    <row r="34" spans="1:9" x14ac:dyDescent="0.2">
      <c r="A34" s="1">
        <v>46538</v>
      </c>
      <c r="B34" s="12"/>
      <c r="C34" s="12"/>
      <c r="D34" s="12"/>
      <c r="E34" s="31"/>
      <c r="F34" s="4">
        <f t="shared" si="0"/>
        <v>243</v>
      </c>
      <c r="G34" s="30">
        <f t="shared" si="1"/>
        <v>94.004383561643834</v>
      </c>
    </row>
    <row r="35" spans="1:9" x14ac:dyDescent="0.2">
      <c r="A35" s="1">
        <v>46568</v>
      </c>
      <c r="B35" s="12"/>
      <c r="C35" s="12"/>
      <c r="D35" s="12"/>
      <c r="E35" s="31"/>
      <c r="F35" s="4">
        <f t="shared" si="0"/>
        <v>273</v>
      </c>
      <c r="G35" s="30">
        <f t="shared" si="1"/>
        <v>105.60986301369863</v>
      </c>
    </row>
    <row r="36" spans="1:9" x14ac:dyDescent="0.2">
      <c r="A36" s="37">
        <v>46599</v>
      </c>
      <c r="B36" s="5"/>
      <c r="C36" s="5"/>
      <c r="D36" s="5"/>
      <c r="E36" s="32"/>
      <c r="F36" s="10">
        <f t="shared" si="0"/>
        <v>304</v>
      </c>
      <c r="G36" s="11">
        <f t="shared" si="1"/>
        <v>117.60219178082191</v>
      </c>
      <c r="I36" s="27"/>
    </row>
    <row r="37" spans="1:9" x14ac:dyDescent="0.2">
      <c r="A37" s="28"/>
      <c r="B37" s="12"/>
      <c r="C37" s="12"/>
      <c r="D37" s="12"/>
      <c r="E37" s="12"/>
      <c r="F37" s="29"/>
      <c r="G37" s="30"/>
    </row>
    <row r="38" spans="1:9" x14ac:dyDescent="0.2">
      <c r="F38" s="15"/>
      <c r="G38" s="16" t="str">
        <f>IF(G33&lt;0,"Guthabenzinsen","Nachforderungszinsen")</f>
        <v>Nachforderungszinsen</v>
      </c>
    </row>
    <row r="39" spans="1:9" x14ac:dyDescent="0.2">
      <c r="F39" s="15"/>
      <c r="G39" s="16"/>
    </row>
  </sheetData>
  <mergeCells count="3">
    <mergeCell ref="A4:G4"/>
    <mergeCell ref="A8:G8"/>
    <mergeCell ref="A22:G22"/>
  </mergeCells>
  <phoneticPr fontId="0" type="noConversion"/>
  <conditionalFormatting sqref="G38:G39">
    <cfRule type="cellIs" dxfId="1" priority="1" stopIfTrue="1" operator="equal">
      <formula>"Zinsforderung an das Finanzamt"</formula>
    </cfRule>
    <cfRule type="cellIs" dxfId="0" priority="2" stopIfTrue="1" operator="equal">
      <formula>"Zinsverbindlichkeit an das Finanzamt"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9"/>
  <sheetViews>
    <sheetView tabSelected="1" view="pageLayout" zoomScaleNormal="100" workbookViewId="0">
      <selection activeCell="E32" sqref="E32"/>
    </sheetView>
  </sheetViews>
  <sheetFormatPr baseColWidth="10" defaultRowHeight="12.75" x14ac:dyDescent="0.2"/>
  <cols>
    <col min="4" max="4" width="11.5703125" bestFit="1" customWidth="1"/>
    <col min="6" max="6" width="12.7109375" bestFit="1" customWidth="1"/>
    <col min="7" max="7" width="15.5703125" customWidth="1"/>
  </cols>
  <sheetData>
    <row r="3" spans="1:7" ht="13.5" thickBot="1" x14ac:dyDescent="0.25"/>
    <row r="4" spans="1:7" ht="18.75" thickBot="1" x14ac:dyDescent="0.3">
      <c r="A4" s="46" t="s">
        <v>20</v>
      </c>
      <c r="B4" s="47"/>
      <c r="C4" s="47"/>
      <c r="D4" s="47"/>
      <c r="E4" s="47"/>
      <c r="F4" s="47"/>
      <c r="G4" s="48"/>
    </row>
    <row r="6" spans="1:7" x14ac:dyDescent="0.2">
      <c r="A6" t="s">
        <v>10</v>
      </c>
      <c r="B6" s="33" t="str">
        <f>IF(Übersicht!B6 = 0,"",Übersicht!B6)</f>
        <v/>
      </c>
    </row>
    <row r="7" spans="1:7" ht="13.5" thickBot="1" x14ac:dyDescent="0.25"/>
    <row r="8" spans="1:7" ht="16.5" thickBot="1" x14ac:dyDescent="0.3">
      <c r="A8" s="49" t="s">
        <v>17</v>
      </c>
      <c r="B8" s="50"/>
      <c r="C8" s="50"/>
      <c r="D8" s="50"/>
      <c r="E8" s="50"/>
      <c r="F8" s="50"/>
      <c r="G8" s="51"/>
    </row>
    <row r="10" spans="1:7" x14ac:dyDescent="0.2">
      <c r="A10" s="5"/>
      <c r="B10" s="5"/>
      <c r="C10" s="5"/>
      <c r="D10" s="5"/>
      <c r="E10" s="5"/>
      <c r="F10" s="5"/>
      <c r="G10" s="22" t="s">
        <v>9</v>
      </c>
    </row>
    <row r="11" spans="1:7" x14ac:dyDescent="0.2">
      <c r="A11" t="s">
        <v>12</v>
      </c>
      <c r="G11" s="44">
        <f>+Übersicht!G11</f>
        <v>6000</v>
      </c>
    </row>
    <row r="12" spans="1:7" x14ac:dyDescent="0.2">
      <c r="A12" s="5" t="s">
        <v>3</v>
      </c>
      <c r="B12" s="5"/>
      <c r="C12" s="5"/>
      <c r="D12" s="5"/>
      <c r="E12" s="5"/>
      <c r="F12" s="5"/>
      <c r="G12" s="45">
        <f>+Übersicht!G12</f>
        <v>2000</v>
      </c>
    </row>
    <row r="13" spans="1:7" ht="13.5" thickBot="1" x14ac:dyDescent="0.25">
      <c r="A13" s="6" t="str">
        <f>IF(Restzahlung&gt;0,"Steuerabschlusszahlung","Guthaben")</f>
        <v>Steuerabschlusszahlung</v>
      </c>
      <c r="B13" s="6"/>
      <c r="C13" s="6"/>
      <c r="D13" s="6"/>
      <c r="E13" s="6"/>
      <c r="F13" s="6"/>
      <c r="G13" s="23">
        <f>+G11-G12</f>
        <v>4000</v>
      </c>
    </row>
    <row r="14" spans="1:7" x14ac:dyDescent="0.2">
      <c r="A14" s="21"/>
      <c r="B14" s="21"/>
      <c r="C14" s="21"/>
      <c r="D14" s="21"/>
      <c r="E14" s="21"/>
      <c r="F14" s="21"/>
      <c r="G14" s="21"/>
    </row>
    <row r="15" spans="1:7" s="12" customFormat="1" x14ac:dyDescent="0.2"/>
    <row r="16" spans="1:7" s="12" customFormat="1" x14ac:dyDescent="0.2"/>
    <row r="17" spans="1:7" s="12" customFormat="1" x14ac:dyDescent="0.2">
      <c r="B17" s="43" t="s">
        <v>19</v>
      </c>
      <c r="D17" s="28">
        <v>46296</v>
      </c>
    </row>
    <row r="18" spans="1:7" ht="15" customHeight="1" x14ac:dyDescent="0.2">
      <c r="A18" s="12"/>
      <c r="B18" s="18" t="s">
        <v>13</v>
      </c>
      <c r="D18" s="42">
        <v>46397</v>
      </c>
      <c r="F18" s="12"/>
      <c r="G18" s="12"/>
    </row>
    <row r="19" spans="1:7" ht="15" customHeight="1" x14ac:dyDescent="0.2">
      <c r="A19" s="12"/>
      <c r="B19" s="19" t="s">
        <v>14</v>
      </c>
      <c r="D19" s="20">
        <v>3.5299999999999998E-2</v>
      </c>
      <c r="E19" s="12"/>
      <c r="F19" s="12"/>
      <c r="G19" s="12"/>
    </row>
    <row r="20" spans="1:7" ht="15" customHeight="1" x14ac:dyDescent="0.2">
      <c r="B20" s="18" t="s">
        <v>15</v>
      </c>
      <c r="D20" s="17">
        <f>_xlfn.DAYS(D18,D17)+1</f>
        <v>102</v>
      </c>
      <c r="F20" s="27"/>
    </row>
    <row r="21" spans="1:7" ht="15" customHeight="1" thickBot="1" x14ac:dyDescent="0.25">
      <c r="B21" s="25" t="s">
        <v>16</v>
      </c>
      <c r="C21" s="6"/>
      <c r="D21" s="26">
        <f>IF(NZ&gt;0,IF(NZ*zin/365*D20&lt;50,0,NZ*zin/365*D20),NZ*zin/365*D20)</f>
        <v>0</v>
      </c>
      <c r="F21" s="27"/>
    </row>
    <row r="24" spans="1:7" x14ac:dyDescent="0.2">
      <c r="D24" s="27"/>
    </row>
    <row r="25" spans="1:7" x14ac:dyDescent="0.2">
      <c r="A25" t="s">
        <v>18</v>
      </c>
      <c r="F25" s="40" t="str">
        <f>TEXT(ROUNDDOWN(50/(NZ*zin/365),0)+DATEVALUE("30.09.2026"),"TT.MM.JJJ")</f>
        <v>06.02.2027</v>
      </c>
    </row>
    <row r="28" spans="1:7" x14ac:dyDescent="0.2">
      <c r="D28" s="1"/>
      <c r="F28" s="27"/>
    </row>
    <row r="29" spans="1:7" x14ac:dyDescent="0.2">
      <c r="B29" s="7"/>
    </row>
  </sheetData>
  <mergeCells count="2">
    <mergeCell ref="A4:G4"/>
    <mergeCell ref="A8:G8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4e5d04-5bcd-49f0-9686-650115092b46" xsi:nil="true"/>
    <lcf76f155ced4ddcb4097134ff3c332f xmlns="27512685-c4e1-4eef-954a-9f341af68475">
      <Terms xmlns="http://schemas.microsoft.com/office/infopath/2007/PartnerControls"/>
    </lcf76f155ced4ddcb4097134ff3c332f>
    <Eingegangenam xmlns="27512685-c4e1-4eef-954a-9f341af68475">2025-01-31T07:49:51+00:00</Eingegangenam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0EF551A1833F42AFDB0EEA545B0B65" ma:contentTypeVersion="16" ma:contentTypeDescription="Create a new document." ma:contentTypeScope="" ma:versionID="a7962562758ff2a04c8d9cb7a114438c">
  <xsd:schema xmlns:xsd="http://www.w3.org/2001/XMLSchema" xmlns:xs="http://www.w3.org/2001/XMLSchema" xmlns:p="http://schemas.microsoft.com/office/2006/metadata/properties" xmlns:ns2="27512685-c4e1-4eef-954a-9f341af68475" xmlns:ns3="0f4e5d04-5bcd-49f0-9686-650115092b46" targetNamespace="http://schemas.microsoft.com/office/2006/metadata/properties" ma:root="true" ma:fieldsID="154c98dbab36b6b22fcb1920fcc60aa6" ns2:_="" ns3:_="">
    <xsd:import namespace="27512685-c4e1-4eef-954a-9f341af68475"/>
    <xsd:import namespace="0f4e5d04-5bcd-49f0-9686-650115092b4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Eingegangenam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12685-c4e1-4eef-954a-9f341af6847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a2b5732-fa9b-407a-893c-c20f013a2f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Eingegangenam" ma:index="20" nillable="true" ma:displayName="Eingegangen am" ma:default="[today]" ma:format="DateTime" ma:internalName="Eingegangenam">
      <xsd:simpleType>
        <xsd:restriction base="dms:DateTim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4e5d04-5bcd-49f0-9686-650115092b4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5e6d5c7-3854-416c-9890-115ecafd537b}" ma:internalName="TaxCatchAll" ma:showField="CatchAllData" ma:web="0f4e5d04-5bcd-49f0-9686-650115092b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C0E92C-4290-41AA-9136-4F03B14D6C05}">
  <ds:schemaRefs>
    <ds:schemaRef ds:uri="http://schemas.microsoft.com/office/2006/metadata/properties"/>
    <ds:schemaRef ds:uri="http://schemas.microsoft.com/office/infopath/2007/PartnerControls"/>
    <ds:schemaRef ds:uri="0f4e5d04-5bcd-49f0-9686-650115092b46"/>
    <ds:schemaRef ds:uri="27512685-c4e1-4eef-954a-9f341af68475"/>
  </ds:schemaRefs>
</ds:datastoreItem>
</file>

<file path=customXml/itemProps2.xml><?xml version="1.0" encoding="utf-8"?>
<ds:datastoreItem xmlns:ds="http://schemas.openxmlformats.org/officeDocument/2006/customXml" ds:itemID="{18BF0A7A-21A0-4737-9495-3D19D6BDF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512685-c4e1-4eef-954a-9f341af68475"/>
    <ds:schemaRef ds:uri="0f4e5d04-5bcd-49f0-9686-650115092b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953BEE-9475-419F-B630-132A44A50B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Übersicht</vt:lpstr>
      <vt:lpstr>Prüfung Anspruchsverzinsung</vt:lpstr>
      <vt:lpstr>NZ</vt:lpstr>
      <vt:lpstr>Restzahlung</vt:lpstr>
      <vt:lpstr>'Prüfung Anspruchsverzinsung'!zin</vt:lpstr>
      <vt:lpstr>zin</vt:lpstr>
    </vt:vector>
  </TitlesOfParts>
  <Company>Steuerberatung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Silvia List</cp:lastModifiedBy>
  <cp:lastPrinted>2025-01-28T10:48:53Z</cp:lastPrinted>
  <dcterms:created xsi:type="dcterms:W3CDTF">2001-09-06T08:49:55Z</dcterms:created>
  <dcterms:modified xsi:type="dcterms:W3CDTF">2026-09-22T14:34:03Z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0x0101005B0EF551A1833F42AFDB0EEA545B0B65</vt:lpwstr>
  </property>
</Properties>
</file>